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5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7a" sheetId="42" r:id="rId1"/>
    <sheet name="7b-TxCr" sheetId="43" r:id="rId2"/>
    <sheet name="7c-Particip" sheetId="44" r:id="rId3"/>
  </sheets>
  <definedNames>
    <definedName name="_xlnm.Print_Area" localSheetId="0">'7a'!$A$1:$O$15</definedName>
  </definedNames>
  <calcPr calcId="125725"/>
</workbook>
</file>

<file path=xl/calcChain.xml><?xml version="1.0" encoding="utf-8"?>
<calcChain xmlns="http://schemas.openxmlformats.org/spreadsheetml/2006/main">
  <c r="B28" i="42"/>
  <c r="C28"/>
  <c r="D28"/>
  <c r="E28"/>
  <c r="F28"/>
  <c r="G28"/>
  <c r="H28"/>
  <c r="M9"/>
  <c r="G9"/>
  <c r="F9"/>
  <c r="E9"/>
  <c r="L9"/>
  <c r="K9"/>
  <c r="B9"/>
  <c r="I7"/>
  <c r="N7" s="1"/>
  <c r="B27" s="1"/>
  <c r="N6"/>
  <c r="C26" s="1"/>
  <c r="N5"/>
  <c r="G25" s="1"/>
  <c r="I9" l="1"/>
  <c r="B25"/>
  <c r="D25"/>
  <c r="F25"/>
  <c r="H25"/>
  <c r="G27"/>
  <c r="E27"/>
  <c r="C27"/>
  <c r="H26"/>
  <c r="F26"/>
  <c r="D26"/>
  <c r="B26"/>
  <c r="C25"/>
  <c r="E25"/>
  <c r="H27"/>
  <c r="F27"/>
  <c r="D27"/>
  <c r="G26"/>
  <c r="E26"/>
  <c r="O7"/>
  <c r="O8"/>
  <c r="N9"/>
  <c r="O6"/>
  <c r="O9" l="1"/>
  <c r="O10" s="1"/>
  <c r="B29"/>
  <c r="D29"/>
  <c r="F29"/>
  <c r="H29"/>
  <c r="C29"/>
  <c r="E29"/>
  <c r="G29"/>
</calcChain>
</file>

<file path=xl/sharedStrings.xml><?xml version="1.0" encoding="utf-8"?>
<sst xmlns="http://schemas.openxmlformats.org/spreadsheetml/2006/main" count="39" uniqueCount="34">
  <si>
    <t>ANO</t>
  </si>
  <si>
    <t>TOTAL</t>
  </si>
  <si>
    <t>OD</t>
  </si>
  <si>
    <t>OC</t>
  </si>
  <si>
    <t>GN</t>
  </si>
  <si>
    <t>C</t>
  </si>
  <si>
    <t>N</t>
  </si>
  <si>
    <t>Itaipu</t>
  </si>
  <si>
    <t>Var. Ano Ant.%</t>
  </si>
  <si>
    <t>Hidro</t>
  </si>
  <si>
    <t>(1)</t>
  </si>
  <si>
    <t>(1) Não inclui a disponibilidade de potência de Itaipu contratada ao Paraguai</t>
  </si>
  <si>
    <t>Emerg.</t>
  </si>
  <si>
    <t>Termo Total</t>
  </si>
  <si>
    <t>Termo</t>
  </si>
  <si>
    <t>S/SE/CO+N/NE</t>
  </si>
  <si>
    <t>(2) Não Inclui sistemas isolados e autoprodutores</t>
  </si>
  <si>
    <t>Eólica</t>
  </si>
  <si>
    <t>Biomassa</t>
  </si>
  <si>
    <t>Outros</t>
  </si>
  <si>
    <t>2006(4)</t>
  </si>
  <si>
    <t>2007(5)</t>
  </si>
  <si>
    <t>Ano(2)</t>
  </si>
  <si>
    <t xml:space="preserve">      na potência efetiva de unidades geradoras</t>
  </si>
  <si>
    <t xml:space="preserve">      como alternativo, sendo que esta alteração de características encontram-se em processo de atualização na ANEEL.</t>
  </si>
  <si>
    <t>Capacidade Instalada por Tipo de Geração - MW</t>
  </si>
  <si>
    <t>Quinquênio</t>
  </si>
  <si>
    <t>Termo Convencional</t>
  </si>
  <si>
    <t>Termo Nuclear</t>
  </si>
  <si>
    <t>Gráficos</t>
  </si>
  <si>
    <t>2006(3)</t>
  </si>
  <si>
    <t>2007(4)</t>
  </si>
  <si>
    <t>(3) Para o ano de 2006, foram acrescidos 211,7 MW de disponibilidade hidráulica e reduzidos 432,2 MW de disp. térmica por divergências</t>
  </si>
  <si>
    <t>(4) As usinas Piratininga e Roberto Silveira (Campos) operam atualmente com gás natural como combustível principal, óleo combustível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</si>
</sst>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6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3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165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2" fillId="0" borderId="0" xfId="10" applyNumberFormat="1" applyFont="1" applyBorder="1" applyAlignment="1">
      <alignment horizontal="right" vertical="center"/>
    </xf>
    <xf numFmtId="164" fontId="2" fillId="0" borderId="0" xfId="10" applyNumberFormat="1" applyFont="1" applyBorder="1" applyAlignment="1">
      <alignment vertical="center"/>
    </xf>
    <xf numFmtId="164" fontId="2" fillId="0" borderId="0" xfId="10" quotePrefix="1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164" fontId="2" fillId="2" borderId="0" xfId="10" applyNumberFormat="1" applyFont="1" applyFill="1" applyBorder="1" applyAlignment="1">
      <alignment horizontal="right" vertical="center"/>
    </xf>
    <xf numFmtId="164" fontId="2" fillId="2" borderId="0" xfId="10" applyNumberFormat="1" applyFont="1" applyFill="1" applyBorder="1" applyAlignment="1">
      <alignment vertical="center"/>
    </xf>
    <xf numFmtId="164" fontId="2" fillId="2" borderId="0" xfId="10" quotePrefix="1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quotePrefix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center" vertical="center" wrapText="1"/>
    </xf>
    <xf numFmtId="164" fontId="2" fillId="0" borderId="0" xfId="10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164" fontId="11" fillId="4" borderId="0" xfId="10" applyNumberFormat="1" applyFont="1" applyFill="1" applyBorder="1" applyAlignment="1">
      <alignment horizontal="right" vertical="center"/>
    </xf>
    <xf numFmtId="164" fontId="11" fillId="4" borderId="0" xfId="10" applyNumberFormat="1" applyFont="1" applyFill="1" applyBorder="1" applyAlignment="1">
      <alignment vertical="center"/>
    </xf>
    <xf numFmtId="164" fontId="11" fillId="4" borderId="0" xfId="10" quotePrefix="1" applyNumberFormat="1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10" applyNumberFormat="1" applyFont="1" applyAlignment="1">
      <alignment vertical="center"/>
    </xf>
    <xf numFmtId="43" fontId="12" fillId="0" borderId="0" xfId="10" applyNumberFormat="1" applyFont="1" applyAlignment="1">
      <alignment vertical="center"/>
    </xf>
    <xf numFmtId="164" fontId="4" fillId="2" borderId="0" xfId="10" applyNumberFormat="1" applyFont="1" applyFill="1" applyBorder="1" applyAlignment="1">
      <alignment horizontal="right" vertical="center"/>
    </xf>
    <xf numFmtId="0" fontId="15" fillId="5" borderId="0" xfId="0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center" vertical="center" wrapText="1"/>
    </xf>
    <xf numFmtId="0" fontId="10" fillId="3" borderId="1" xfId="0" quotePrefix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6633"/>
      <color rgb="FF777777"/>
      <color rgb="FFCC99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plotArea>
      <c:layout>
        <c:manualLayout>
          <c:layoutTarget val="inner"/>
          <c:xMode val="edge"/>
          <c:yMode val="edge"/>
          <c:x val="5.5926624934529115E-2"/>
          <c:y val="2.3448071489994057E-2"/>
          <c:w val="0.93880979998932779"/>
          <c:h val="0.9079536559598083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777777"/>
            </a:solidFill>
          </c:spPr>
          <c:dLbls>
            <c:txPr>
              <a:bodyPr/>
              <a:lstStyle/>
              <a:p>
                <a:pPr>
                  <a:defRPr sz="20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'7a'!$A$5:$A$10</c:f>
              <c:strCache>
                <c:ptCount val="6"/>
                <c:pt idx="0">
                  <c:v>2006(3)</c:v>
                </c:pt>
                <c:pt idx="1">
                  <c:v>2007(4)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'7a'!$O$5:$O$10</c:f>
              <c:numCache>
                <c:formatCode>_(* #,##0.0_);_(* \(#,##0.0\);_(* "-"??_);_(@_)</c:formatCode>
                <c:ptCount val="6"/>
                <c:pt idx="0">
                  <c:v>2.5</c:v>
                </c:pt>
                <c:pt idx="1">
                  <c:v>1.1415534036378352</c:v>
                </c:pt>
                <c:pt idx="2">
                  <c:v>1.2269420498824517</c:v>
                </c:pt>
                <c:pt idx="3">
                  <c:v>2.9773494202705022</c:v>
                </c:pt>
                <c:pt idx="4">
                  <c:v>4.8779895913348454</c:v>
                </c:pt>
                <c:pt idx="5">
                  <c:v>12.723834465125634</c:v>
                </c:pt>
              </c:numCache>
            </c:numRef>
          </c:val>
        </c:ser>
        <c:axId val="139206656"/>
        <c:axId val="139240960"/>
      </c:barChart>
      <c:catAx>
        <c:axId val="13920665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9240960"/>
        <c:crosses val="autoZero"/>
        <c:auto val="1"/>
        <c:lblAlgn val="ctr"/>
        <c:lblOffset val="100"/>
      </c:catAx>
      <c:valAx>
        <c:axId val="139240960"/>
        <c:scaling>
          <c:orientation val="minMax"/>
        </c:scaling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9206656"/>
        <c:crosses val="autoZero"/>
        <c:crossBetween val="between"/>
      </c:valAx>
    </c:plotArea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plotArea>
      <c:layout>
        <c:manualLayout>
          <c:layoutTarget val="inner"/>
          <c:xMode val="edge"/>
          <c:yMode val="edge"/>
          <c:x val="5.5926624934529136E-2"/>
          <c:y val="1.4577841753704615E-2"/>
          <c:w val="0.93880979998932779"/>
          <c:h val="0.88261014242755276"/>
        </c:manualLayout>
      </c:layout>
      <c:barChart>
        <c:barDir val="col"/>
        <c:grouping val="clustered"/>
        <c:ser>
          <c:idx val="0"/>
          <c:order val="0"/>
          <c:tx>
            <c:strRef>
              <c:f>'7a'!$B$24</c:f>
              <c:strCache>
                <c:ptCount val="1"/>
                <c:pt idx="0">
                  <c:v>Hidro</c:v>
                </c:pt>
              </c:strCache>
            </c:strRef>
          </c:tx>
          <c:spPr>
            <a:solidFill>
              <a:srgbClr val="777777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cat>
            <c:strRef>
              <c:f>'7a'!$A$25:$A$29</c:f>
              <c:strCache>
                <c:ptCount val="5"/>
                <c:pt idx="0">
                  <c:v>2006(4)</c:v>
                </c:pt>
                <c:pt idx="1">
                  <c:v>2007(5)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strCache>
            </c:strRef>
          </c:cat>
          <c:val>
            <c:numRef>
              <c:f>'7a'!$B$25:$B$29</c:f>
              <c:numCache>
                <c:formatCode>_(* #,##0.0_);_(* \(#,##0.0\);_(* "-"??_);_(@_)</c:formatCode>
                <c:ptCount val="5"/>
                <c:pt idx="0">
                  <c:v>76.311370362920599</c:v>
                </c:pt>
                <c:pt idx="1">
                  <c:v>76.355407447274686</c:v>
                </c:pt>
                <c:pt idx="2">
                  <c:v>75.633113525387103</c:v>
                </c:pt>
                <c:pt idx="3">
                  <c:v>74.338196800912968</c:v>
                </c:pt>
                <c:pt idx="4">
                  <c:v>72.428568283399542</c:v>
                </c:pt>
              </c:numCache>
            </c:numRef>
          </c:val>
        </c:ser>
        <c:ser>
          <c:idx val="1"/>
          <c:order val="1"/>
          <c:tx>
            <c:strRef>
              <c:f>'7a'!$C$24</c:f>
              <c:strCache>
                <c:ptCount val="1"/>
                <c:pt idx="0">
                  <c:v>Itaipu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val>
            <c:numRef>
              <c:f>'7a'!$C$25:$C$29</c:f>
              <c:numCache>
                <c:formatCode>_(* #,##0.0_);_(* \(#,##0.0\);_(* "-"??_);_(@_)</c:formatCode>
                <c:ptCount val="5"/>
                <c:pt idx="0">
                  <c:v>8.0457458119019574</c:v>
                </c:pt>
                <c:pt idx="1">
                  <c:v>7.9549359695839605</c:v>
                </c:pt>
                <c:pt idx="2">
                  <c:v>7.8585165258315719</c:v>
                </c:pt>
                <c:pt idx="3">
                  <c:v>7.6313058843255375</c:v>
                </c:pt>
                <c:pt idx="4">
                  <c:v>7.2763655310914208</c:v>
                </c:pt>
              </c:numCache>
            </c:numRef>
          </c:val>
        </c:ser>
        <c:ser>
          <c:idx val="2"/>
          <c:order val="2"/>
          <c:tx>
            <c:strRef>
              <c:f>'7a'!$D$24</c:f>
              <c:strCache>
                <c:ptCount val="1"/>
                <c:pt idx="0">
                  <c:v>Termo Convencional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val>
            <c:numRef>
              <c:f>'7a'!$D$25:$D$29</c:f>
              <c:numCache>
                <c:formatCode>_(* #,##0.0_);_(* \(#,##0.0\);_(* "-"??_);_(@_)</c:formatCode>
                <c:ptCount val="5"/>
                <c:pt idx="0">
                  <c:v>13.069739375305305</c:v>
                </c:pt>
                <c:pt idx="1">
                  <c:v>12.922452556761876</c:v>
                </c:pt>
                <c:pt idx="2">
                  <c:v>13.774481861061966</c:v>
                </c:pt>
                <c:pt idx="3">
                  <c:v>15.202313550299351</c:v>
                </c:pt>
                <c:pt idx="4">
                  <c:v>16.768294971052224</c:v>
                </c:pt>
              </c:numCache>
            </c:numRef>
          </c:val>
        </c:ser>
        <c:ser>
          <c:idx val="3"/>
          <c:order val="3"/>
          <c:tx>
            <c:strRef>
              <c:f>'7a'!$E$24</c:f>
              <c:strCache>
                <c:ptCount val="1"/>
                <c:pt idx="0">
                  <c:v>Termo Nuclear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val>
            <c:numRef>
              <c:f>'7a'!$E$25:$E$29</c:f>
              <c:numCache>
                <c:formatCode>_(* #,##0.0_);_(* \(#,##0.0\);_(* "-"??_);_(@_)</c:formatCode>
                <c:ptCount val="5"/>
                <c:pt idx="0">
                  <c:v>2.3068302634981754</c:v>
                </c:pt>
                <c:pt idx="1">
                  <c:v>2.2807937844221442</c:v>
                </c:pt>
                <c:pt idx="2">
                  <c:v>2.2531489524777091</c:v>
                </c:pt>
                <c:pt idx="3">
                  <c:v>2.1880044156916219</c:v>
                </c:pt>
                <c:pt idx="4">
                  <c:v>2.0862379458429259</c:v>
                </c:pt>
              </c:numCache>
            </c:numRef>
          </c:val>
        </c:ser>
        <c:ser>
          <c:idx val="4"/>
          <c:order val="4"/>
          <c:tx>
            <c:strRef>
              <c:f>'7a'!$F$24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FF0000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val>
            <c:numRef>
              <c:f>'7a'!$F$25:$F$29</c:f>
              <c:numCache>
                <c:formatCode>_(* #,##0.0_);_(* \(#,##0.0\);_(* "-"??_);_(@_)</c:formatCode>
                <c:ptCount val="5"/>
                <c:pt idx="0">
                  <c:v>0.22815436338036263</c:v>
                </c:pt>
                <c:pt idx="1">
                  <c:v>0.2255792557089166</c:v>
                </c:pt>
                <c:pt idx="2">
                  <c:v>0.22284507576822385</c:v>
                </c:pt>
                <c:pt idx="3">
                  <c:v>0.3897416933780542</c:v>
                </c:pt>
                <c:pt idx="4">
                  <c:v>0.60923969111038312</c:v>
                </c:pt>
              </c:numCache>
            </c:numRef>
          </c:val>
        </c:ser>
        <c:ser>
          <c:idx val="5"/>
          <c:order val="5"/>
          <c:tx>
            <c:strRef>
              <c:f>'7a'!$G$24</c:f>
              <c:strCache>
                <c:ptCount val="1"/>
                <c:pt idx="0">
                  <c:v>Biomassa</c:v>
                </c:pt>
              </c:strCache>
            </c:strRef>
          </c:tx>
          <c:spPr>
            <a:solidFill>
              <a:srgbClr val="00B050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val>
            <c:numRef>
              <c:f>'7a'!$G$25:$G$29</c:f>
              <c:numCache>
                <c:formatCode>_(* #,##0.00_);_(* \(#,##0.00\);_(* "-"??_);_(@_)</c:formatCode>
                <c:ptCount val="5"/>
                <c:pt idx="0">
                  <c:v>3.8159822993592142E-2</c:v>
                </c:pt>
                <c:pt idx="1">
                  <c:v>3.7729124884312501E-2</c:v>
                </c:pt>
                <c:pt idx="2">
                  <c:v>3.7271821236801173E-2</c:v>
                </c:pt>
                <c:pt idx="3">
                  <c:v>3.6194193622801123E-2</c:v>
                </c:pt>
                <c:pt idx="4">
                  <c:v>0.11766922544564984</c:v>
                </c:pt>
              </c:numCache>
            </c:numRef>
          </c:val>
        </c:ser>
        <c:ser>
          <c:idx val="6"/>
          <c:order val="6"/>
          <c:tx>
            <c:strRef>
              <c:f>'7a'!$H$24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996633"/>
            </a:solidFill>
          </c:spPr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Val val="1"/>
          </c:dLbls>
          <c:val>
            <c:numRef>
              <c:f>'7a'!$H$25:$H$29</c:f>
              <c:numCache>
                <c:formatCode>_(* #,##0.0_);_(* \(#,##0.0\);_(* "-"??_);_(@_)</c:formatCode>
                <c:ptCount val="5"/>
                <c:pt idx="0">
                  <c:v>0</c:v>
                </c:pt>
                <c:pt idx="1">
                  <c:v>0.22332914524894856</c:v>
                </c:pt>
                <c:pt idx="2">
                  <c:v>0.22062223823663152</c:v>
                </c:pt>
                <c:pt idx="3">
                  <c:v>0.21424346176966494</c:v>
                </c:pt>
                <c:pt idx="4">
                  <c:v>0.71362435205784025</c:v>
                </c:pt>
              </c:numCache>
            </c:numRef>
          </c:val>
        </c:ser>
        <c:gapWidth val="25"/>
        <c:axId val="129550208"/>
        <c:axId val="129551744"/>
      </c:barChart>
      <c:catAx>
        <c:axId val="129550208"/>
        <c:scaling>
          <c:orientation val="minMax"/>
        </c:scaling>
        <c:axPos val="b"/>
        <c:tickLblPos val="nextTo"/>
        <c:crossAx val="129551744"/>
        <c:crosses val="autoZero"/>
        <c:auto val="1"/>
        <c:lblAlgn val="ctr"/>
        <c:lblOffset val="100"/>
      </c:catAx>
      <c:valAx>
        <c:axId val="129551744"/>
        <c:scaling>
          <c:orientation val="minMax"/>
        </c:scaling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numFmt formatCode="_(* #,##0.0_);_(* \(#,##0.0\);_(* &quot;-&quot;??_);_(@_)" sourceLinked="1"/>
        <c:tickLblPos val="nextTo"/>
        <c:crossAx val="1295502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7344505651349236E-3"/>
          <c:y val="0.95929006898457836"/>
          <c:w val="0.98716278279411895"/>
          <c:h val="4.0709931015421807E-2"/>
        </c:manualLayout>
      </c:layout>
    </c:legend>
    <c:plotVisOnly val="1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539749</xdr:colOff>
      <xdr:row>18</xdr:row>
      <xdr:rowOff>232833</xdr:rowOff>
    </xdr:from>
    <xdr:to>
      <xdr:col>1</xdr:col>
      <xdr:colOff>550333</xdr:colOff>
      <xdr:row>21</xdr:row>
      <xdr:rowOff>148167</xdr:rowOff>
    </xdr:to>
    <xdr:cxnSp macro="">
      <xdr:nvCxnSpPr>
        <xdr:cNvPr id="5" name="Conector de seta reta 4"/>
        <xdr:cNvCxnSpPr/>
      </xdr:nvCxnSpPr>
      <xdr:spPr bwMode="auto">
        <a:xfrm rot="16200000" flipH="1">
          <a:off x="783166" y="5090583"/>
          <a:ext cx="645584" cy="10584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285749</xdr:colOff>
      <xdr:row>18</xdr:row>
      <xdr:rowOff>232833</xdr:rowOff>
    </xdr:from>
    <xdr:to>
      <xdr:col>2</xdr:col>
      <xdr:colOff>296333</xdr:colOff>
      <xdr:row>21</xdr:row>
      <xdr:rowOff>148167</xdr:rowOff>
    </xdr:to>
    <xdr:cxnSp macro="">
      <xdr:nvCxnSpPr>
        <xdr:cNvPr id="7" name="Conector de seta reta 6"/>
        <xdr:cNvCxnSpPr/>
      </xdr:nvCxnSpPr>
      <xdr:spPr bwMode="auto">
        <a:xfrm rot="16200000" flipH="1">
          <a:off x="1523999" y="5090583"/>
          <a:ext cx="645584" cy="10584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0.06185</cdr:x>
      <cdr:y>0.02534</cdr:y>
    </cdr:from>
    <cdr:to>
      <cdr:x>0.71058</cdr:x>
      <cdr:y>0.09081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596900" y="152400"/>
          <a:ext cx="62611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rPr>
            <a:t>Taxa de Crescimento da Capacidade Instalada - 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0.06317</cdr:x>
      <cdr:y>0.00422</cdr:y>
    </cdr:from>
    <cdr:to>
      <cdr:x>0.50662</cdr:x>
      <cdr:y>0.05913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09629" y="25379"/>
          <a:ext cx="4279871" cy="3302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rPr>
            <a:t>Participação por Tipo</a:t>
          </a:r>
          <a:r>
            <a:rPr lang="pt-BR" sz="1800" b="1" baseline="0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rPr>
            <a:t> de Geração - %</a:t>
          </a:r>
          <a:endParaRPr lang="pt-BR" sz="1800" b="1">
            <a:solidFill>
              <a:schemeClr val="tx1">
                <a:lumMod val="50000"/>
                <a:lumOff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zoomScale="90" zoomScaleNormal="90" workbookViewId="0">
      <selection activeCell="D13" sqref="D13"/>
    </sheetView>
  </sheetViews>
  <sheetFormatPr defaultColWidth="19.7109375" defaultRowHeight="12.75"/>
  <cols>
    <col min="1" max="1" width="8.42578125" customWidth="1"/>
    <col min="2" max="2" width="14.85546875" bestFit="1" customWidth="1"/>
    <col min="3" max="3" width="10.28515625" bestFit="1" customWidth="1"/>
    <col min="4" max="4" width="8.42578125" bestFit="1" customWidth="1"/>
    <col min="5" max="6" width="11" bestFit="1" customWidth="1"/>
    <col min="7" max="8" width="10.28515625" bestFit="1" customWidth="1"/>
    <col min="9" max="9" width="11.85546875" customWidth="1"/>
    <col min="10" max="10" width="7.7109375" customWidth="1"/>
    <col min="11" max="11" width="8.42578125" bestFit="1" customWidth="1"/>
    <col min="12" max="12" width="10.42578125" bestFit="1" customWidth="1"/>
    <col min="13" max="13" width="8.42578125" bestFit="1" customWidth="1"/>
    <col min="14" max="14" width="10" customWidth="1"/>
    <col min="15" max="15" width="8.7109375" customWidth="1"/>
  </cols>
  <sheetData>
    <row r="1" spans="1:17" ht="20.25" customHeight="1">
      <c r="A1" s="9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0"/>
    </row>
    <row r="2" spans="1:17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8" customHeight="1">
      <c r="A3" s="50" t="s">
        <v>0</v>
      </c>
      <c r="B3" s="18" t="s">
        <v>9</v>
      </c>
      <c r="C3" s="18" t="s">
        <v>7</v>
      </c>
      <c r="D3" s="48" t="s">
        <v>14</v>
      </c>
      <c r="E3" s="48"/>
      <c r="F3" s="48"/>
      <c r="G3" s="48"/>
      <c r="H3" s="48"/>
      <c r="I3" s="48" t="s">
        <v>13</v>
      </c>
      <c r="J3" s="48" t="s">
        <v>12</v>
      </c>
      <c r="K3" s="48" t="s">
        <v>17</v>
      </c>
      <c r="L3" s="48" t="s">
        <v>18</v>
      </c>
      <c r="M3" s="48" t="s">
        <v>19</v>
      </c>
      <c r="N3" s="19" t="s">
        <v>1</v>
      </c>
      <c r="O3" s="46" t="s">
        <v>8</v>
      </c>
      <c r="P3" s="2"/>
      <c r="Q3" s="2"/>
    </row>
    <row r="4" spans="1:17" ht="18" customHeight="1">
      <c r="A4" s="51"/>
      <c r="B4" s="26" t="s">
        <v>15</v>
      </c>
      <c r="C4" s="27" t="s">
        <v>10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49"/>
      <c r="J4" s="49"/>
      <c r="K4" s="49"/>
      <c r="L4" s="49"/>
      <c r="M4" s="49"/>
      <c r="N4" s="29" t="s">
        <v>22</v>
      </c>
      <c r="O4" s="47"/>
      <c r="P4" s="4"/>
      <c r="Q4" s="4"/>
    </row>
    <row r="5" spans="1:17" ht="20.25" customHeight="1">
      <c r="A5" s="7" t="s">
        <v>30</v>
      </c>
      <c r="B5" s="11">
        <v>66392.800000000003</v>
      </c>
      <c r="C5" s="11">
        <v>7000</v>
      </c>
      <c r="D5" s="12">
        <v>34.200000000000003</v>
      </c>
      <c r="E5" s="12">
        <v>1737.3</v>
      </c>
      <c r="F5" s="13">
        <v>8189.5</v>
      </c>
      <c r="G5" s="13">
        <v>1410</v>
      </c>
      <c r="H5" s="12">
        <v>2007</v>
      </c>
      <c r="I5" s="12">
        <v>13378</v>
      </c>
      <c r="J5" s="12">
        <v>0</v>
      </c>
      <c r="K5" s="12">
        <v>198.5</v>
      </c>
      <c r="L5" s="12">
        <v>33.200000000000003</v>
      </c>
      <c r="M5" s="12"/>
      <c r="N5" s="30">
        <f>B5+C5+I5+J5+K5+L5+M5</f>
        <v>87002.5</v>
      </c>
      <c r="O5" s="12">
        <v>2.5</v>
      </c>
      <c r="P5" s="5"/>
      <c r="Q5" s="5"/>
    </row>
    <row r="6" spans="1:17" ht="20.25" customHeight="1">
      <c r="A6" s="20" t="s">
        <v>31</v>
      </c>
      <c r="B6" s="15">
        <v>67189.460000000006</v>
      </c>
      <c r="C6" s="15">
        <v>7000</v>
      </c>
      <c r="D6" s="16">
        <v>34.200000000000003</v>
      </c>
      <c r="E6" s="44">
        <v>1233.5</v>
      </c>
      <c r="F6" s="44">
        <v>8693.5</v>
      </c>
      <c r="G6" s="17">
        <v>1410</v>
      </c>
      <c r="H6" s="16">
        <v>2007</v>
      </c>
      <c r="I6" s="16">
        <v>13378</v>
      </c>
      <c r="J6" s="16">
        <v>0</v>
      </c>
      <c r="K6" s="16">
        <v>198.5</v>
      </c>
      <c r="L6" s="16">
        <v>33.200000000000003</v>
      </c>
      <c r="M6" s="16">
        <v>196.52</v>
      </c>
      <c r="N6" s="16">
        <f>B6+C6+I6+J6+K6+L6+M6</f>
        <v>87995.680000000008</v>
      </c>
      <c r="O6" s="16">
        <f>(N6-N5)/N5*100</f>
        <v>1.1415534036378352</v>
      </c>
    </row>
    <row r="7" spans="1:17" ht="20.25" customHeight="1">
      <c r="A7" s="7">
        <v>2008</v>
      </c>
      <c r="B7" s="11">
        <v>67370.450000000012</v>
      </c>
      <c r="C7" s="11">
        <v>7000</v>
      </c>
      <c r="D7" s="12">
        <v>378.81599999999997</v>
      </c>
      <c r="E7" s="12">
        <v>1419.43</v>
      </c>
      <c r="F7" s="11">
        <v>9061.42</v>
      </c>
      <c r="G7" s="13">
        <v>1410</v>
      </c>
      <c r="H7" s="12">
        <v>2007</v>
      </c>
      <c r="I7" s="12">
        <f>D7+E7+F7+G7+H7</f>
        <v>14276.666000000001</v>
      </c>
      <c r="J7" s="12">
        <v>0</v>
      </c>
      <c r="K7" s="12">
        <v>198.5</v>
      </c>
      <c r="L7" s="12">
        <v>33.200000000000003</v>
      </c>
      <c r="M7" s="12">
        <v>196.52</v>
      </c>
      <c r="N7" s="30">
        <f>B7+C7+I7+J7+K7+L7+M7</f>
        <v>89075.33600000001</v>
      </c>
      <c r="O7" s="12">
        <f>(N7-N6)/N6*100</f>
        <v>1.2269420498824517</v>
      </c>
    </row>
    <row r="8" spans="1:17" ht="20.25" customHeight="1">
      <c r="A8" s="20">
        <v>2009</v>
      </c>
      <c r="B8" s="15">
        <v>68188.510000000009</v>
      </c>
      <c r="C8" s="15">
        <v>7000</v>
      </c>
      <c r="D8" s="16">
        <v>823.47</v>
      </c>
      <c r="E8" s="16">
        <v>2059.9</v>
      </c>
      <c r="F8" s="15">
        <v>9651.32</v>
      </c>
      <c r="G8" s="17">
        <v>1410</v>
      </c>
      <c r="H8" s="16">
        <v>2007</v>
      </c>
      <c r="I8" s="16">
        <v>15951.689999999999</v>
      </c>
      <c r="J8" s="16">
        <v>0</v>
      </c>
      <c r="K8" s="16">
        <v>357.5</v>
      </c>
      <c r="L8" s="16">
        <v>33.200000000000003</v>
      </c>
      <c r="M8" s="16">
        <v>196.52</v>
      </c>
      <c r="N8" s="16">
        <v>91727.420000000013</v>
      </c>
      <c r="O8" s="16">
        <f>(N8-N7)/N7*100</f>
        <v>2.9773494202705022</v>
      </c>
    </row>
    <row r="9" spans="1:17" s="1" customFormat="1" ht="20.25" customHeight="1">
      <c r="A9" s="31">
        <v>2010</v>
      </c>
      <c r="B9" s="32">
        <f>68188.51+1489.13</f>
        <v>69677.64</v>
      </c>
      <c r="C9" s="32">
        <v>7000</v>
      </c>
      <c r="D9" s="33">
        <v>823.47</v>
      </c>
      <c r="E9" s="33">
        <f>2059.9+1632.724</f>
        <v>3692.6239999999998</v>
      </c>
      <c r="F9" s="32">
        <f>9651.32+204</f>
        <v>9855.32</v>
      </c>
      <c r="G9" s="34">
        <f>1410+350</f>
        <v>1760</v>
      </c>
      <c r="H9" s="33">
        <v>2007</v>
      </c>
      <c r="I9" s="33">
        <f>D9+E9+F9+G9+H9</f>
        <v>18138.414000000001</v>
      </c>
      <c r="J9" s="33">
        <v>0</v>
      </c>
      <c r="K9" s="33">
        <f>357.5+228.6</f>
        <v>586.1</v>
      </c>
      <c r="L9" s="33">
        <f>33.2+80</f>
        <v>113.2</v>
      </c>
      <c r="M9" s="33">
        <f>196.52+490</f>
        <v>686.52</v>
      </c>
      <c r="N9" s="33">
        <f>B9+C9+I9+K9+L9+M9</f>
        <v>96201.874000000011</v>
      </c>
      <c r="O9" s="33">
        <f>(N9-N8)/N8*100</f>
        <v>4.8779895913348454</v>
      </c>
    </row>
    <row r="10" spans="1:17" ht="18" customHeight="1">
      <c r="A10" s="36" t="s">
        <v>26</v>
      </c>
      <c r="B10" s="22"/>
      <c r="C10" s="22"/>
      <c r="D10" s="22"/>
      <c r="E10" s="22"/>
      <c r="F10" s="22"/>
      <c r="G10" s="22"/>
      <c r="H10" s="22"/>
      <c r="I10" s="23"/>
      <c r="J10" s="22"/>
      <c r="K10" s="22"/>
      <c r="L10" s="22"/>
      <c r="M10" s="22"/>
      <c r="N10" s="23"/>
      <c r="O10" s="37">
        <f>SUM(O5:O9)</f>
        <v>12.723834465125634</v>
      </c>
    </row>
    <row r="11" spans="1:17" ht="18" customHeight="1">
      <c r="A11" s="21" t="s">
        <v>11</v>
      </c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  <c r="N11" s="23"/>
      <c r="O11" s="35"/>
    </row>
    <row r="12" spans="1:17" ht="18" customHeight="1">
      <c r="A12" s="24" t="s">
        <v>16</v>
      </c>
      <c r="B12" s="22"/>
      <c r="C12" s="22"/>
      <c r="D12" s="22"/>
      <c r="E12" s="22"/>
      <c r="F12" s="23"/>
      <c r="G12" s="22"/>
      <c r="H12" s="22"/>
      <c r="I12" s="23"/>
      <c r="J12" s="22"/>
      <c r="K12" s="22"/>
      <c r="L12" s="22"/>
      <c r="M12" s="22"/>
      <c r="N12" s="23"/>
      <c r="O12" s="22"/>
    </row>
    <row r="13" spans="1:17" ht="18" customHeight="1">
      <c r="A13" s="24" t="s">
        <v>32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7" ht="18" customHeight="1">
      <c r="A14" s="24" t="s">
        <v>23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ht="18" customHeight="1">
      <c r="A15" s="14" t="s">
        <v>33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7" ht="18.75" customHeight="1">
      <c r="A16" s="25" t="s">
        <v>24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>
      <c r="A17" s="2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8.75" customHeight="1">
      <c r="A18" s="2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8.75" customHeight="1">
      <c r="A19" s="45" t="s">
        <v>29</v>
      </c>
      <c r="B19" s="45"/>
      <c r="C19" s="4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8.75" customHeight="1">
      <c r="A20" s="2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.75" customHeight="1">
      <c r="A21" s="2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.75" customHeight="1">
      <c r="A22" s="2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>
      <c r="G23" s="8"/>
    </row>
    <row r="24" spans="1:15" ht="18" customHeight="1">
      <c r="B24" s="40" t="s">
        <v>9</v>
      </c>
      <c r="C24" s="40" t="s">
        <v>7</v>
      </c>
      <c r="D24" s="41" t="s">
        <v>27</v>
      </c>
      <c r="E24" s="41" t="s">
        <v>28</v>
      </c>
      <c r="F24" s="40" t="s">
        <v>17</v>
      </c>
      <c r="G24" s="40" t="s">
        <v>18</v>
      </c>
      <c r="H24" s="40" t="s">
        <v>19</v>
      </c>
    </row>
    <row r="25" spans="1:15" ht="18" customHeight="1">
      <c r="A25" s="39" t="s">
        <v>20</v>
      </c>
      <c r="B25" s="42">
        <f>B5/$N5*100</f>
        <v>76.311370362920599</v>
      </c>
      <c r="C25" s="42">
        <f>C5/$N5*100</f>
        <v>8.0457458119019574</v>
      </c>
      <c r="D25" s="42">
        <f>SUM(D5:G5)/$N5*100</f>
        <v>13.069739375305305</v>
      </c>
      <c r="E25" s="42">
        <f>H5/$N5*100</f>
        <v>2.3068302634981754</v>
      </c>
      <c r="F25" s="42">
        <f t="shared" ref="F25:H29" si="0">K5/$N5*100</f>
        <v>0.22815436338036263</v>
      </c>
      <c r="G25" s="43">
        <f t="shared" si="0"/>
        <v>3.8159822993592142E-2</v>
      </c>
      <c r="H25" s="42">
        <f t="shared" si="0"/>
        <v>0</v>
      </c>
    </row>
    <row r="26" spans="1:15" ht="18" customHeight="1">
      <c r="A26" s="39" t="s">
        <v>21</v>
      </c>
      <c r="B26" s="42">
        <f t="shared" ref="B26:C26" si="1">B6/$N6*100</f>
        <v>76.355407447274686</v>
      </c>
      <c r="C26" s="42">
        <f t="shared" si="1"/>
        <v>7.9549359695839605</v>
      </c>
      <c r="D26" s="42">
        <f t="shared" ref="D26:D29" si="2">SUM(D6:G6)/$N6*100</f>
        <v>12.922452556761876</v>
      </c>
      <c r="E26" s="42">
        <f t="shared" ref="E26:E29" si="3">H6/$N6*100</f>
        <v>2.2807937844221442</v>
      </c>
      <c r="F26" s="42">
        <f t="shared" si="0"/>
        <v>0.2255792557089166</v>
      </c>
      <c r="G26" s="43">
        <f t="shared" si="0"/>
        <v>3.7729124884312501E-2</v>
      </c>
      <c r="H26" s="42">
        <f t="shared" si="0"/>
        <v>0.22332914524894856</v>
      </c>
    </row>
    <row r="27" spans="1:15" ht="18" customHeight="1">
      <c r="A27" s="39">
        <v>2008</v>
      </c>
      <c r="B27" s="42">
        <f t="shared" ref="B27:C27" si="4">B7/$N7*100</f>
        <v>75.633113525387103</v>
      </c>
      <c r="C27" s="42">
        <f t="shared" si="4"/>
        <v>7.8585165258315719</v>
      </c>
      <c r="D27" s="42">
        <f t="shared" si="2"/>
        <v>13.774481861061966</v>
      </c>
      <c r="E27" s="42">
        <f t="shared" si="3"/>
        <v>2.2531489524777091</v>
      </c>
      <c r="F27" s="42">
        <f t="shared" si="0"/>
        <v>0.22284507576822385</v>
      </c>
      <c r="G27" s="43">
        <f t="shared" si="0"/>
        <v>3.7271821236801173E-2</v>
      </c>
      <c r="H27" s="42">
        <f t="shared" si="0"/>
        <v>0.22062223823663152</v>
      </c>
    </row>
    <row r="28" spans="1:15" ht="18" customHeight="1">
      <c r="A28" s="39">
        <v>2009</v>
      </c>
      <c r="B28" s="42">
        <f t="shared" ref="B28:C28" si="5">B8/$N8*100</f>
        <v>74.338196800912968</v>
      </c>
      <c r="C28" s="42">
        <f t="shared" si="5"/>
        <v>7.6313058843255375</v>
      </c>
      <c r="D28" s="42">
        <f t="shared" si="2"/>
        <v>15.202313550299351</v>
      </c>
      <c r="E28" s="42">
        <f t="shared" si="3"/>
        <v>2.1880044156916219</v>
      </c>
      <c r="F28" s="42">
        <f t="shared" si="0"/>
        <v>0.3897416933780542</v>
      </c>
      <c r="G28" s="43">
        <f t="shared" si="0"/>
        <v>3.6194193622801123E-2</v>
      </c>
      <c r="H28" s="42">
        <f t="shared" si="0"/>
        <v>0.21424346176966494</v>
      </c>
    </row>
    <row r="29" spans="1:15" ht="18" customHeight="1">
      <c r="A29" s="38">
        <v>2010</v>
      </c>
      <c r="B29" s="42">
        <f t="shared" ref="B29:C29" si="6">B9/$N9*100</f>
        <v>72.428568283399542</v>
      </c>
      <c r="C29" s="42">
        <f t="shared" si="6"/>
        <v>7.2763655310914208</v>
      </c>
      <c r="D29" s="42">
        <f t="shared" si="2"/>
        <v>16.768294971052224</v>
      </c>
      <c r="E29" s="42">
        <f t="shared" si="3"/>
        <v>2.0862379458429259</v>
      </c>
      <c r="F29" s="42">
        <f t="shared" si="0"/>
        <v>0.60923969111038312</v>
      </c>
      <c r="G29" s="43">
        <f t="shared" si="0"/>
        <v>0.11766922544564984</v>
      </c>
      <c r="H29" s="42">
        <f t="shared" si="0"/>
        <v>0.71362435205784025</v>
      </c>
    </row>
    <row r="30" spans="1:15">
      <c r="N30" s="6"/>
    </row>
  </sheetData>
  <mergeCells count="9">
    <mergeCell ref="A19:C19"/>
    <mergeCell ref="O3:O4"/>
    <mergeCell ref="M3:M4"/>
    <mergeCell ref="K3:K4"/>
    <mergeCell ref="J3:J4"/>
    <mergeCell ref="A3:A4"/>
    <mergeCell ref="D3:H3"/>
    <mergeCell ref="L3:L4"/>
    <mergeCell ref="I3:I4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5C797-5A7F-45BF-B3AF-57320D18456A}"/>
</file>

<file path=customXml/itemProps2.xml><?xml version="1.0" encoding="utf-8"?>
<ds:datastoreItem xmlns:ds="http://schemas.openxmlformats.org/officeDocument/2006/customXml" ds:itemID="{D8227C5D-828E-44E5-9669-31771BDC3B0D}"/>
</file>

<file path=customXml/itemProps3.xml><?xml version="1.0" encoding="utf-8"?>
<ds:datastoreItem xmlns:ds="http://schemas.openxmlformats.org/officeDocument/2006/customXml" ds:itemID="{C8269AD5-A21A-47E9-8F6F-CBFDFC1C1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7a</vt:lpstr>
      <vt:lpstr>7b-TxCr</vt:lpstr>
      <vt:lpstr>7c-Particip</vt:lpstr>
      <vt:lpstr>'7a'!Area_de_impressao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gisele</cp:lastModifiedBy>
  <cp:lastPrinted>2011-04-12T12:06:52Z</cp:lastPrinted>
  <dcterms:created xsi:type="dcterms:W3CDTF">2000-01-12T11:46:11Z</dcterms:created>
  <dcterms:modified xsi:type="dcterms:W3CDTF">2011-07-13T18:51:32Z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